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gohariktigranyan/Desktop/Ֆասթ/Տվյալների հետ աշխատանք/"/>
    </mc:Choice>
  </mc:AlternateContent>
  <xr:revisionPtr revIDLastSave="0" documentId="8_{541E9F7A-6F35-A543-90C1-B9078D560033}" xr6:coauthVersionLast="47" xr6:coauthVersionMax="47" xr10:uidLastSave="{00000000-0000-0000-0000-000000000000}"/>
  <bookViews>
    <workbookView xWindow="0" yWindow="680" windowWidth="30240" windowHeight="17320" activeTab="2" xr2:uid="{00000000-000D-0000-FFFF-FFFF00000000}"/>
  </bookViews>
  <sheets>
    <sheet name="Ուղեցույց" sheetId="1" r:id="rId1"/>
    <sheet name="A - Բյուջեի Duel" sheetId="2" r:id="rId2"/>
    <sheet name="B - Շոկ-քարտեր" sheetId="3" r:id="rId3"/>
    <sheet name="C - Pay-Yourself-First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C19" i="4" s="1"/>
  <c r="H11" i="4"/>
  <c r="H10" i="4"/>
  <c r="H9" i="4"/>
  <c r="C24" i="3"/>
  <c r="G13" i="3" s="1"/>
  <c r="G14" i="3" s="1"/>
  <c r="G16" i="3" s="1"/>
  <c r="C11" i="3"/>
  <c r="C10" i="3"/>
  <c r="C9" i="3"/>
  <c r="G6" i="3"/>
  <c r="G19" i="2"/>
  <c r="G21" i="2" s="1"/>
  <c r="C13" i="2"/>
  <c r="C11" i="2"/>
  <c r="C10" i="2"/>
  <c r="C9" i="2"/>
  <c r="C18" i="4" l="1"/>
</calcChain>
</file>

<file path=xl/sharedStrings.xml><?xml version="1.0" encoding="utf-8"?>
<sst xmlns="http://schemas.openxmlformats.org/spreadsheetml/2006/main" count="200" uniqueCount="152">
  <si>
    <t>ԹԵՄԱ 8 — «Տվյալներից դեպի որոշում և ռազմավարական հաղորդակցում»</t>
  </si>
  <si>
    <t>ՎԱՐԺՈՒԹՅՈՒՆՆԵՐԻ ԱԿՆԱՐԿ</t>
  </si>
  <si>
    <t>Թերթիկ</t>
  </si>
  <si>
    <t>Վարժություն</t>
  </si>
  <si>
    <t>Տևողություն</t>
  </si>
  <si>
    <t>Նպատակ</t>
  </si>
  <si>
    <t>Deliverables</t>
  </si>
  <si>
    <t>Միավորներ</t>
  </si>
  <si>
    <t>A</t>
  </si>
  <si>
    <t>Բյուջեի Duel</t>
  </si>
  <si>
    <t>25 րոպե</t>
  </si>
  <si>
    <t>50/30/20 vs Zero-Based, ընտրություն և pitch</t>
  </si>
  <si>
    <t>2 աղյուսակ + decision note + pitch</t>
  </si>
  <si>
    <t>0-10</t>
  </si>
  <si>
    <t>B</t>
  </si>
  <si>
    <t>Շոկ-քարտեր</t>
  </si>
  <si>
    <t>Emergency + Sinking Fund, վերաբաշխում</t>
  </si>
  <si>
    <t>Before/After + memo + սլայդ</t>
  </si>
  <si>
    <t>C</t>
  </si>
  <si>
    <t>Pay-Yourself-First</t>
  </si>
  <si>
    <t>30-35 րոպե</t>
  </si>
  <si>
    <t>Reverse budgeting vs 60/30/10, Comms Pack</t>
  </si>
  <si>
    <t>2 աղյուսակ + rationale + Comms Pack</t>
  </si>
  <si>
    <t>ԲՅՈՒՋԵԻ ՄԵԹՈԴՆԵՐԻ ՀԻՇԵՑՈՒՄ</t>
  </si>
  <si>
    <t>Մեթոդ</t>
  </si>
  <si>
    <t>Նկարագրություն</t>
  </si>
  <si>
    <t>Երբ օգտագործել</t>
  </si>
  <si>
    <t>50/30/20</t>
  </si>
  <si>
    <t>Պարզ և ճկուն՝ 50% Needs, 30% Wants, 20% Savings</t>
  </si>
  <si>
    <t>Zero-Based</t>
  </si>
  <si>
    <t>Յուրաքանչյուր դրամի գործը՝ եկամուտ - ծախսեր = 0</t>
  </si>
  <si>
    <t>60/30/10</t>
  </si>
  <si>
    <t>Բարձր ծախսերի համար՝ 60% Needs, 30% Wants, 10% Savings</t>
  </si>
  <si>
    <t>Նախ խնայի՛ր, հետո ծախսի՛ր՝ նպատակներին հասնելու համար</t>
  </si>
  <si>
    <t>ՀԻՄՆԱԿԱՆ ՀԱՍԿԱՑՈՒԹՅՈՒՆՆԵՐ</t>
  </si>
  <si>
    <t>Հասկացություն</t>
  </si>
  <si>
    <t>Emergency Fund</t>
  </si>
  <si>
    <t>Արտակարգ բուֆեր՝ անսպասելի ծախսերի համար (նպատակ՝ 3-6 ամսվա ծախս)</t>
  </si>
  <si>
    <t>Sinking Fund</t>
  </si>
  <si>
    <t>Թիրախային խնայողություն կանխատեսելի մեծ ծախսերի համար (արձակուրդ, նորոգում և այլն)</t>
  </si>
  <si>
    <t>Needs</t>
  </si>
  <si>
    <t>Անհրաժեշտություններ՝ վարձ, սնունդ, տրանսպորտ, կոմունալ</t>
  </si>
  <si>
    <t>Wants</t>
  </si>
  <si>
    <t>Ցանկություններ՝ rozvagy, հանգիստ, հագուստ, ուտել դուրս</t>
  </si>
  <si>
    <t>Reverse Budgeting</t>
  </si>
  <si>
    <t>Նախ խնայի՛ր, մնացածը՝ ծախսի՛ր (Pay-Yourself-First)</t>
  </si>
  <si>
    <t>ԱՂԲՅՈՒՐՆԵՐ</t>
  </si>
  <si>
    <t>Investopedia - 50/30/20 Budget Rule: https://www.investopedia.com/ask/answers/022916/what-502030-budget-rule.asp</t>
  </si>
  <si>
    <t>Ramsey Solutions - Zero-Based Budgeting: https://www.ramseysolutions.com/budgeting/how-to-make-a-zero-based-budget</t>
  </si>
  <si>
    <t>NerdWallet - Pay Yourself First: https://www.nerdwallet.com/finance/learn/pay-yourself-first-reverse-budgeting</t>
  </si>
  <si>
    <t>Consumer Finance - Emergency Fund Guide: https://www.consumerfinance.gov/an-essential-guide-to-building-an-emergency-fund</t>
  </si>
  <si>
    <t>SoFi - Sinking Funds: https://www.sofi.com/learn/content/what-is-a-sinking-fund</t>
  </si>
  <si>
    <t>Նպատակ՝ Երկու մեթոդով բյուջե սարքել, ընտրել և հիմնավորել</t>
  </si>
  <si>
    <t>ՄԵԹՈԴ 1: 50/30/20 ԿԱՆՈՆ</t>
  </si>
  <si>
    <t>ՄԵԹՈԴ 2: ZERO-BASED BUDGET</t>
  </si>
  <si>
    <t>Ամսական մաքուր եկամուտ՝</t>
  </si>
  <si>
    <t>դրամ</t>
  </si>
  <si>
    <t>Կատեգորիա</t>
  </si>
  <si>
    <t>Տոկոս</t>
  </si>
  <si>
    <t>Գումար (դրամ)</t>
  </si>
  <si>
    <t>Օրինակ ենթակատեգորիաներ</t>
  </si>
  <si>
    <t>Ծախսի հոդված</t>
  </si>
  <si>
    <t>Նշումներ</t>
  </si>
  <si>
    <t>50%</t>
  </si>
  <si>
    <t>Վարձ, սնունդ, տրանսպորտ, կոմունալ</t>
  </si>
  <si>
    <t>Վարձակալություն</t>
  </si>
  <si>
    <t>30%</t>
  </si>
  <si>
    <t>Կոմունալ ծառայություններ</t>
  </si>
  <si>
    <t>20%</t>
  </si>
  <si>
    <t>Արտակարգ բուֆեր, ներդրումներ, պարտքի մարում</t>
  </si>
  <si>
    <t>Սնունդ (մթերք)</t>
  </si>
  <si>
    <t>Տրանսպորտ</t>
  </si>
  <si>
    <t>ԸՆԴԱՄԵՆԸ</t>
  </si>
  <si>
    <t>Հեռախոս/ինտերնետ</t>
  </si>
  <si>
    <t>Rozvagy/հանգիստ</t>
  </si>
  <si>
    <t>Հագուստ</t>
  </si>
  <si>
    <t>Արտակարգ բուֆեր</t>
  </si>
  <si>
    <t>Խնայողություններ</t>
  </si>
  <si>
    <t>Այլ</t>
  </si>
  <si>
    <t>ԸՆԴԱՄԵՆԸ ԾԱԽՍԵՐ</t>
  </si>
  <si>
    <t>ՄՆԱՑՈՐԴ (Եկամուտ - Ծախսեր)</t>
  </si>
  <si>
    <t>⚠️ Նպատակ՝ մնացորդը պետք է լինի 0 կամ փոքր բուֆեր (100-300 դրամ)</t>
  </si>
  <si>
    <t>ՈՐՈՇՈՒՄ (Decision Note)</t>
  </si>
  <si>
    <t>Ո՞ր մեթոդն եմ ընտրում և ինչո՞ւ (5-6 նախադասություն)՝</t>
  </si>
  <si>
    <t>• Ընտրված մեթոդ՝</t>
  </si>
  <si>
    <t>• Ինչու այս մեթոդը աշխատում է ինձ համար՝</t>
  </si>
  <si>
    <t>• Ռիսկ 1 և ինչպես կառավարեմ՝</t>
  </si>
  <si>
    <t>• Ռիսկ 2 և ինչպես կառավարեմ՝</t>
  </si>
  <si>
    <t>PITCH (45-60 վայրկյան)</t>
  </si>
  <si>
    <t>Պատրաստիր կարճ ելույթ՝ «Ինչու այս մեթոդը ինձ համար աշխատում է»</t>
  </si>
  <si>
    <t>• 1 կոնկրետ թիվ՝</t>
  </si>
  <si>
    <t>• 1 գործող քայլ՝</t>
  </si>
  <si>
    <t>ՏԱՐԲԵՐԱԿ B — Շոկ-քարտեր: Emergency + Sinking Fund</t>
  </si>
  <si>
    <t>Նպատակ՝ Սթրես-թեստել բյուջեն և արագ վերաբաշխել</t>
  </si>
  <si>
    <t>Նոր գումար (դրամ)</t>
  </si>
  <si>
    <t>ՇՈԿ-ՔԱՐՏԵՐ</t>
  </si>
  <si>
    <t>ՇՈԿ A: Emergency (Արտակարգ իրավիճակ)</t>
  </si>
  <si>
    <t>Անհայտ արտակարգ ծախս՝</t>
  </si>
  <si>
    <t>Օրինակ՝ ատամնաբույժ, հեռախոսի վերանորոգում, անսպասելի տուգանք</t>
  </si>
  <si>
    <t>ՇՈԿ B: Sinking Fund (Կանխատեսելի մեծ ծախս)</t>
  </si>
  <si>
    <t>Ինչ ծախսի համար՝</t>
  </si>
  <si>
    <t>Ամառային արձակուրդ</t>
  </si>
  <si>
    <t>Ընդհանուր գումար՝</t>
  </si>
  <si>
    <t>Մնացած ամիսներ՝</t>
  </si>
  <si>
    <t>ամիս</t>
  </si>
  <si>
    <t>Ամսական ներդրում՝</t>
  </si>
  <si>
    <t>MEMO (4 նախադասություն)</t>
  </si>
  <si>
    <t>• Ինչից ինչքան կտրեցի՝</t>
  </si>
  <si>
    <t>• Ինչ ռիսկից պաշտպանվեցի՝</t>
  </si>
  <si>
    <t>• Քանի ամսում կհասնեմ իմ նպատակային բուֆերին (3-6 ամսվա ծախս)՝</t>
  </si>
  <si>
    <t>• Հաջորդ քայլը՝</t>
  </si>
  <si>
    <t>ՏԱՐԲԵՐԱԿ C — Pay-Yourself-First vs 60/30/10</t>
  </si>
  <si>
    <t>Նպատակ՝ Նախաքաշել խնայողությունը, համեմատել 60/30/10-ի հետ և ստեղծել Comms Pack</t>
  </si>
  <si>
    <t>VARIANT A: Pay-Yourself-First (Reverse Budgeting)</t>
  </si>
  <si>
    <t>VARIANT B: 60/30/10 (Բարձր Needs)</t>
  </si>
  <si>
    <t>1. ԱՌԱՋԻՆ ՔԱՅԼ - Ֆիքսիր խնայողությունները</t>
  </si>
  <si>
    <t>Ամսական խնայողություն (նպատակ)՝</t>
  </si>
  <si>
    <t>60%</t>
  </si>
  <si>
    <t xml:space="preserve">  • Emergency բուֆեր՝</t>
  </si>
  <si>
    <t>10%</t>
  </si>
  <si>
    <t xml:space="preserve">  • Երկարաժամկետ ներդրում՝</t>
  </si>
  <si>
    <t>⚠️ Նշում՝ Այս մոդելը հարմար է բարձր ծախսերի ամիսների համար</t>
  </si>
  <si>
    <t>2. ԵՐԿՐՈՐԴ ՔԱՅԼ - Մնացածը բաժանիր</t>
  </si>
  <si>
    <t>Մնացորդ (եկամուտ - խնայողություն)՝</t>
  </si>
  <si>
    <t>70%</t>
  </si>
  <si>
    <t>RATIONALE (5 նախադասություն)</t>
  </si>
  <si>
    <t>• Ընտրված տարբերակ՝</t>
  </si>
  <si>
    <t>• Ինչ նպատակ եմ առաջին պլան դարձնում՝</t>
  </si>
  <si>
    <t>• Ինչ trade-off եմ ընդունում Wants-ում՝</t>
  </si>
  <si>
    <t>• Ինչպես կարող եմ հարմարեցնել՝</t>
  </si>
  <si>
    <t>COMMS PACK (Հաղորդակցային փաթեթ)</t>
  </si>
  <si>
    <t>1. My Budget Policy (3 կետ)՝</t>
  </si>
  <si>
    <t xml:space="preserve">   • Սպասվող ամսական խնայողություն՝</t>
  </si>
  <si>
    <t xml:space="preserve">   • Արտակարգ բուֆերի նպատակ՝</t>
  </si>
  <si>
    <t xml:space="preserve">   • Բյուջեի վերանայման հաճախականություն՝</t>
  </si>
  <si>
    <t>2. Social Post (2-3 նախադասություն)՝</t>
  </si>
  <si>
    <t xml:space="preserve">   Ինչ փոփոխություն եմ անում և ինչու՝</t>
  </si>
  <si>
    <t xml:space="preserve">   </t>
  </si>
  <si>
    <t>3. Next 30 Days - Action List (3 քայլ)՝</t>
  </si>
  <si>
    <t xml:space="preserve">   • Քայլ 1՝</t>
  </si>
  <si>
    <t xml:space="preserve">   • Քայլ 2՝</t>
  </si>
  <si>
    <t xml:space="preserve">   • Քայլ 3՝</t>
  </si>
  <si>
    <t>ՏԱՐԲԵՐԱԿ A — Բյուջեի մարտեր - 0/30/20 vs Zero-Based</t>
  </si>
  <si>
    <t>Թիրախային խնայողություն</t>
  </si>
  <si>
    <t>Կարիքներ</t>
  </si>
  <si>
    <t>Ցանկություններ</t>
  </si>
  <si>
    <t>ուտել դուրս, հագուստ</t>
  </si>
  <si>
    <t xml:space="preserve">  • Արտակարգ բուֆեր</t>
  </si>
  <si>
    <t>Թիրախքային խնայողություն(արձակուրդ)</t>
  </si>
  <si>
    <t xml:space="preserve">  • Ընդհանուր խնայողություններ</t>
  </si>
  <si>
    <t>Հետո— Թարմացված բյուջե</t>
  </si>
  <si>
    <t>Նախնական— Սկզբնական բյուջե (50/30/20)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</si>
</sst>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i/>
      <sz val="9"/>
      <color rgb="FF808080"/>
      <name val="Calibri"/>
      <family val="2"/>
    </font>
    <font>
      <b/>
      <sz val="12"/>
      <color rgb="FFFF0000"/>
      <name val="Calibri"/>
      <family val="2"/>
    </font>
    <font>
      <i/>
      <sz val="9"/>
      <name val="Calibri"/>
      <family val="2"/>
    </font>
    <font>
      <b/>
      <sz val="16"/>
      <color rgb="FF0070C0"/>
      <name val="Calibri"/>
      <family val="2"/>
    </font>
    <font>
      <b/>
      <sz val="13"/>
      <name val="Calibri"/>
      <family val="2"/>
    </font>
    <font>
      <sz val="9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0070C0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C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3" borderId="0" xfId="0" applyFont="1" applyFill="1"/>
    <xf numFmtId="0" fontId="4" fillId="5" borderId="0" xfId="0" applyFont="1" applyFill="1"/>
    <xf numFmtId="0" fontId="4" fillId="0" borderId="0" xfId="0" applyFont="1"/>
    <xf numFmtId="3" fontId="0" fillId="0" borderId="0" xfId="0" applyNumberFormat="1"/>
    <xf numFmtId="0" fontId="5" fillId="3" borderId="0" xfId="0" applyFont="1" applyFill="1" applyAlignment="1">
      <alignment horizontal="center"/>
    </xf>
    <xf numFmtId="3" fontId="4" fillId="0" borderId="0" xfId="0" applyNumberFormat="1" applyFont="1"/>
    <xf numFmtId="3" fontId="6" fillId="0" borderId="0" xfId="0" applyNumberFormat="1" applyFont="1"/>
    <xf numFmtId="0" fontId="0" fillId="0" borderId="0" xfId="0"/>
    <xf numFmtId="0" fontId="11" fillId="3" borderId="0" xfId="0" applyFont="1" applyFill="1"/>
    <xf numFmtId="0" fontId="12" fillId="0" borderId="0" xfId="0" applyFont="1"/>
    <xf numFmtId="0" fontId="11" fillId="0" borderId="0" xfId="0" applyFont="1"/>
    <xf numFmtId="0" fontId="11" fillId="4" borderId="0" xfId="0" applyFont="1" applyFill="1"/>
    <xf numFmtId="0" fontId="11" fillId="2" borderId="0" xfId="0" applyFont="1" applyFill="1"/>
    <xf numFmtId="0" fontId="10" fillId="0" borderId="0" xfId="0" applyFont="1"/>
    <xf numFmtId="0" fontId="7" fillId="0" borderId="0" xfId="0" applyFont="1"/>
    <xf numFmtId="0" fontId="4" fillId="0" borderId="0" xfId="0" applyFont="1"/>
    <xf numFmtId="0" fontId="3" fillId="2" borderId="0" xfId="0" applyFont="1" applyFill="1"/>
    <xf numFmtId="0" fontId="2" fillId="0" borderId="0" xfId="0" applyFont="1"/>
    <xf numFmtId="0" fontId="8" fillId="5" borderId="0" xfId="0" applyFont="1" applyFill="1"/>
    <xf numFmtId="0" fontId="3" fillId="4" borderId="0" xfId="0" applyFont="1" applyFill="1"/>
    <xf numFmtId="0" fontId="1" fillId="0" borderId="0" xfId="0" applyFont="1"/>
    <xf numFmtId="0" fontId="8" fillId="6" borderId="0" xfId="0" applyFont="1" applyFill="1"/>
    <xf numFmtId="0" fontId="9" fillId="0" borderId="0" xfId="0" applyFont="1"/>
    <xf numFmtId="0" fontId="5" fillId="7" borderId="0" xfId="0" applyFon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sqref="A1:F1"/>
    </sheetView>
  </sheetViews>
  <sheetFormatPr baseColWidth="10" defaultColWidth="8.83203125" defaultRowHeight="15" x14ac:dyDescent="0.2"/>
  <cols>
    <col min="1" max="1" width="20" customWidth="1"/>
    <col min="2" max="2" width="35" customWidth="1"/>
    <col min="3" max="3" width="18" customWidth="1"/>
    <col min="4" max="4" width="35" customWidth="1"/>
    <col min="5" max="5" width="30" customWidth="1"/>
    <col min="6" max="6" width="12" customWidth="1"/>
  </cols>
  <sheetData>
    <row r="1" spans="1:6" ht="21" x14ac:dyDescent="0.25">
      <c r="A1" s="14" t="s">
        <v>0</v>
      </c>
      <c r="B1" s="8"/>
      <c r="C1" s="8"/>
      <c r="D1" s="8"/>
      <c r="E1" s="8"/>
      <c r="F1" s="8"/>
    </row>
    <row r="3" spans="1:6" ht="17" x14ac:dyDescent="0.2">
      <c r="A3" s="9" t="s">
        <v>1</v>
      </c>
      <c r="B3" s="8"/>
      <c r="C3" s="8"/>
      <c r="D3" s="8"/>
      <c r="E3" s="8"/>
      <c r="F3" s="8"/>
    </row>
    <row r="5" spans="1:6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1:6" x14ac:dyDescent="0.2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2">
      <c r="A7" t="s">
        <v>14</v>
      </c>
      <c r="B7" t="s">
        <v>15</v>
      </c>
      <c r="C7" t="s">
        <v>10</v>
      </c>
      <c r="D7" t="s">
        <v>16</v>
      </c>
      <c r="E7" t="s">
        <v>17</v>
      </c>
      <c r="F7" t="s">
        <v>13</v>
      </c>
    </row>
    <row r="8" spans="1:6" x14ac:dyDescent="0.2">
      <c r="A8" t="s">
        <v>18</v>
      </c>
      <c r="B8" t="s">
        <v>19</v>
      </c>
      <c r="C8" t="s">
        <v>20</v>
      </c>
      <c r="D8" t="s">
        <v>21</v>
      </c>
      <c r="E8" t="s">
        <v>22</v>
      </c>
      <c r="F8" t="s">
        <v>13</v>
      </c>
    </row>
    <row r="11" spans="1:6" ht="17" x14ac:dyDescent="0.2">
      <c r="A11" s="13" t="s">
        <v>23</v>
      </c>
      <c r="B11" s="8"/>
      <c r="C11" s="8"/>
      <c r="D11" s="8"/>
      <c r="E11" s="8"/>
      <c r="F11" s="8"/>
    </row>
    <row r="13" spans="1:6" x14ac:dyDescent="0.2">
      <c r="A13" s="2" t="s">
        <v>24</v>
      </c>
      <c r="B13" s="2" t="s">
        <v>25</v>
      </c>
      <c r="C13" s="2" t="s">
        <v>26</v>
      </c>
    </row>
    <row r="14" spans="1:6" x14ac:dyDescent="0.2">
      <c r="A14" t="s">
        <v>27</v>
      </c>
      <c r="B14" s="8" t="s">
        <v>28</v>
      </c>
      <c r="C14" s="8"/>
      <c r="D14" s="8"/>
    </row>
    <row r="15" spans="1:6" x14ac:dyDescent="0.2">
      <c r="A15" t="s">
        <v>29</v>
      </c>
      <c r="B15" t="s">
        <v>30</v>
      </c>
      <c r="C15" s="8"/>
      <c r="D15" s="8"/>
      <c r="E15" s="8"/>
      <c r="F15" s="8"/>
    </row>
    <row r="16" spans="1:6" x14ac:dyDescent="0.2">
      <c r="A16" t="s">
        <v>31</v>
      </c>
      <c r="B16" t="s">
        <v>32</v>
      </c>
      <c r="C16" s="8"/>
      <c r="D16" s="8"/>
      <c r="E16" s="8"/>
      <c r="F16" s="8"/>
    </row>
    <row r="17" spans="1:6" x14ac:dyDescent="0.2">
      <c r="A17" t="s">
        <v>19</v>
      </c>
      <c r="B17" t="s">
        <v>33</v>
      </c>
      <c r="C17" s="8"/>
      <c r="D17" s="8"/>
      <c r="E17" s="8"/>
      <c r="F17" s="8"/>
    </row>
    <row r="19" spans="1:6" ht="17" x14ac:dyDescent="0.2">
      <c r="A19" s="12" t="s">
        <v>34</v>
      </c>
      <c r="B19" s="8"/>
      <c r="C19" s="8"/>
      <c r="D19" s="8"/>
      <c r="E19" s="8"/>
      <c r="F19" s="8"/>
    </row>
    <row r="21" spans="1:6" x14ac:dyDescent="0.2">
      <c r="A21" s="2" t="s">
        <v>35</v>
      </c>
      <c r="B21" s="2" t="s">
        <v>25</v>
      </c>
    </row>
    <row r="22" spans="1:6" x14ac:dyDescent="0.2">
      <c r="A22" t="s">
        <v>36</v>
      </c>
      <c r="B22" s="8" t="s">
        <v>37</v>
      </c>
      <c r="C22" s="8"/>
      <c r="D22" s="8"/>
      <c r="E22" s="8"/>
      <c r="F22" s="8"/>
    </row>
    <row r="23" spans="1:6" x14ac:dyDescent="0.2">
      <c r="A23" t="s">
        <v>38</v>
      </c>
      <c r="B23" s="8" t="s">
        <v>39</v>
      </c>
      <c r="C23" s="8"/>
      <c r="D23" s="8"/>
      <c r="E23" s="8"/>
      <c r="F23" s="8"/>
    </row>
    <row r="24" spans="1:6" x14ac:dyDescent="0.2">
      <c r="A24" t="s">
        <v>40</v>
      </c>
      <c r="B24" s="8" t="s">
        <v>41</v>
      </c>
      <c r="C24" s="8"/>
      <c r="D24" s="8"/>
      <c r="E24" s="8"/>
      <c r="F24" s="8"/>
    </row>
    <row r="25" spans="1:6" x14ac:dyDescent="0.2">
      <c r="A25" t="s">
        <v>42</v>
      </c>
      <c r="B25" s="8" t="s">
        <v>43</v>
      </c>
      <c r="C25" s="8"/>
      <c r="D25" s="8"/>
      <c r="E25" s="8"/>
      <c r="F25" s="8"/>
    </row>
    <row r="26" spans="1:6" x14ac:dyDescent="0.2">
      <c r="A26" t="s">
        <v>44</v>
      </c>
      <c r="B26" s="8" t="s">
        <v>45</v>
      </c>
      <c r="C26" s="8"/>
      <c r="D26" s="8"/>
      <c r="E26" s="8"/>
      <c r="F26" s="8"/>
    </row>
    <row r="28" spans="1:6" ht="17" x14ac:dyDescent="0.2">
      <c r="A28" s="11" t="s">
        <v>46</v>
      </c>
      <c r="B28" s="8"/>
      <c r="C28" s="8"/>
      <c r="D28" s="8"/>
      <c r="E28" s="8"/>
      <c r="F28" s="8"/>
    </row>
    <row r="30" spans="1:6" x14ac:dyDescent="0.2">
      <c r="A30" s="10" t="s">
        <v>47</v>
      </c>
      <c r="B30" s="8"/>
      <c r="C30" s="8"/>
      <c r="D30" s="8"/>
      <c r="E30" s="8"/>
      <c r="F30" s="8"/>
    </row>
    <row r="31" spans="1:6" x14ac:dyDescent="0.2">
      <c r="A31" s="10" t="s">
        <v>48</v>
      </c>
      <c r="B31" s="8"/>
      <c r="C31" s="8"/>
      <c r="D31" s="8"/>
      <c r="E31" s="8"/>
      <c r="F31" s="8"/>
    </row>
    <row r="32" spans="1:6" x14ac:dyDescent="0.2">
      <c r="A32" s="10" t="s">
        <v>49</v>
      </c>
      <c r="B32" s="8"/>
      <c r="C32" s="8"/>
      <c r="D32" s="8"/>
      <c r="E32" s="8"/>
      <c r="F32" s="8"/>
    </row>
    <row r="33" spans="1:6" x14ac:dyDescent="0.2">
      <c r="A33" s="10" t="s">
        <v>50</v>
      </c>
      <c r="B33" s="8"/>
      <c r="C33" s="8"/>
      <c r="D33" s="8"/>
      <c r="E33" s="8"/>
      <c r="F33" s="8"/>
    </row>
    <row r="34" spans="1:6" x14ac:dyDescent="0.2">
      <c r="A34" s="10" t="s">
        <v>51</v>
      </c>
      <c r="B34" s="8"/>
      <c r="C34" s="8"/>
      <c r="D34" s="8"/>
      <c r="E34" s="8"/>
      <c r="F34" s="8"/>
    </row>
  </sheetData>
  <mergeCells count="19">
    <mergeCell ref="A34:F34"/>
    <mergeCell ref="A30:F30"/>
    <mergeCell ref="A11:F11"/>
    <mergeCell ref="B24:F24"/>
    <mergeCell ref="A1:F1"/>
    <mergeCell ref="B26:F26"/>
    <mergeCell ref="A33:F33"/>
    <mergeCell ref="A32:F32"/>
    <mergeCell ref="C15:F15"/>
    <mergeCell ref="B23:F23"/>
    <mergeCell ref="A28:F28"/>
    <mergeCell ref="A19:F19"/>
    <mergeCell ref="A31:F31"/>
    <mergeCell ref="C16:F16"/>
    <mergeCell ref="B14:D14"/>
    <mergeCell ref="C17:F17"/>
    <mergeCell ref="B25:F25"/>
    <mergeCell ref="B22:F22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25" customWidth="1"/>
    <col min="2" max="2" width="12" customWidth="1"/>
    <col min="3" max="3" width="18" customWidth="1"/>
    <col min="4" max="4" width="35" customWidth="1"/>
    <col min="6" max="6" width="25" customWidth="1"/>
    <col min="7" max="7" width="18" customWidth="1"/>
    <col min="8" max="8" width="25" customWidth="1"/>
  </cols>
  <sheetData>
    <row r="1" spans="1:8" ht="19" x14ac:dyDescent="0.25">
      <c r="A1" s="21" t="s">
        <v>142</v>
      </c>
      <c r="B1" s="8"/>
      <c r="C1" s="8"/>
      <c r="D1" s="8"/>
      <c r="E1" s="8"/>
      <c r="F1" s="8"/>
      <c r="G1" s="8"/>
      <c r="H1" s="8"/>
    </row>
    <row r="2" spans="1:8" x14ac:dyDescent="0.2">
      <c r="A2" s="18" t="s">
        <v>52</v>
      </c>
      <c r="B2" s="8"/>
      <c r="C2" s="8"/>
      <c r="D2" s="8"/>
      <c r="E2" s="8"/>
      <c r="F2" s="8"/>
      <c r="G2" s="8"/>
      <c r="H2" s="8"/>
    </row>
    <row r="4" spans="1:8" ht="16" x14ac:dyDescent="0.2">
      <c r="A4" s="17" t="s">
        <v>53</v>
      </c>
      <c r="B4" s="8"/>
      <c r="C4" s="8"/>
      <c r="D4" s="8"/>
      <c r="F4" s="20" t="s">
        <v>54</v>
      </c>
      <c r="G4" s="8"/>
      <c r="H4" s="8"/>
    </row>
    <row r="6" spans="1:8" x14ac:dyDescent="0.2">
      <c r="A6" s="3" t="s">
        <v>55</v>
      </c>
      <c r="B6" s="4">
        <v>300000</v>
      </c>
      <c r="C6" t="s">
        <v>56</v>
      </c>
      <c r="F6" s="3" t="s">
        <v>55</v>
      </c>
      <c r="G6" s="4">
        <v>300000</v>
      </c>
      <c r="H6" t="s">
        <v>56</v>
      </c>
    </row>
    <row r="8" spans="1:8" x14ac:dyDescent="0.2">
      <c r="A8" s="5" t="s">
        <v>57</v>
      </c>
      <c r="B8" s="5" t="s">
        <v>58</v>
      </c>
      <c r="C8" s="5" t="s">
        <v>59</v>
      </c>
      <c r="D8" s="5" t="s">
        <v>60</v>
      </c>
      <c r="F8" s="5" t="s">
        <v>61</v>
      </c>
      <c r="G8" s="5" t="s">
        <v>59</v>
      </c>
      <c r="H8" s="5" t="s">
        <v>62</v>
      </c>
    </row>
    <row r="9" spans="1:8" x14ac:dyDescent="0.2">
      <c r="A9" t="s">
        <v>144</v>
      </c>
      <c r="B9" t="s">
        <v>63</v>
      </c>
      <c r="C9" s="4">
        <f>B6*0.5</f>
        <v>150000</v>
      </c>
      <c r="D9" t="s">
        <v>64</v>
      </c>
      <c r="F9" t="s">
        <v>65</v>
      </c>
      <c r="G9" s="4"/>
    </row>
    <row r="10" spans="1:8" x14ac:dyDescent="0.2">
      <c r="A10" t="s">
        <v>145</v>
      </c>
      <c r="B10" t="s">
        <v>66</v>
      </c>
      <c r="C10" s="4">
        <f>B6*0.3</f>
        <v>90000</v>
      </c>
      <c r="D10" t="s">
        <v>146</v>
      </c>
      <c r="F10" t="s">
        <v>67</v>
      </c>
      <c r="G10" s="4"/>
    </row>
    <row r="11" spans="1:8" x14ac:dyDescent="0.2">
      <c r="A11" t="s">
        <v>77</v>
      </c>
      <c r="B11" t="s">
        <v>68</v>
      </c>
      <c r="C11" s="4">
        <f>B6*0.2</f>
        <v>60000</v>
      </c>
      <c r="D11" t="s">
        <v>69</v>
      </c>
      <c r="F11" t="s">
        <v>70</v>
      </c>
      <c r="G11" s="4"/>
    </row>
    <row r="12" spans="1:8" x14ac:dyDescent="0.2">
      <c r="F12" t="s">
        <v>71</v>
      </c>
      <c r="G12" s="4"/>
    </row>
    <row r="13" spans="1:8" x14ac:dyDescent="0.2">
      <c r="A13" s="3" t="s">
        <v>72</v>
      </c>
      <c r="C13" s="6">
        <f>SUM(C9:C11)</f>
        <v>300000</v>
      </c>
      <c r="F13" t="s">
        <v>73</v>
      </c>
      <c r="G13" s="4"/>
    </row>
    <row r="14" spans="1:8" x14ac:dyDescent="0.2">
      <c r="F14" t="s">
        <v>74</v>
      </c>
      <c r="G14" s="4"/>
    </row>
    <row r="15" spans="1:8" x14ac:dyDescent="0.2">
      <c r="F15" t="s">
        <v>75</v>
      </c>
      <c r="G15" s="4"/>
    </row>
    <row r="16" spans="1:8" x14ac:dyDescent="0.2">
      <c r="F16" t="s">
        <v>76</v>
      </c>
      <c r="G16" s="4"/>
    </row>
    <row r="17" spans="1:8" x14ac:dyDescent="0.2">
      <c r="F17" t="s">
        <v>77</v>
      </c>
      <c r="G17" s="4"/>
    </row>
    <row r="18" spans="1:8" x14ac:dyDescent="0.2">
      <c r="F18" t="s">
        <v>78</v>
      </c>
      <c r="G18" s="4"/>
    </row>
    <row r="19" spans="1:8" x14ac:dyDescent="0.2">
      <c r="F19" s="3" t="s">
        <v>79</v>
      </c>
      <c r="G19" s="6">
        <f>SUM(G9:G18)</f>
        <v>0</v>
      </c>
    </row>
    <row r="21" spans="1:8" x14ac:dyDescent="0.2">
      <c r="F21" s="3" t="s">
        <v>80</v>
      </c>
      <c r="G21" s="7">
        <f>G6-G19</f>
        <v>300000</v>
      </c>
    </row>
    <row r="22" spans="1:8" x14ac:dyDescent="0.2">
      <c r="F22" s="15" t="s">
        <v>81</v>
      </c>
      <c r="G22" s="8"/>
      <c r="H22" s="8"/>
    </row>
    <row r="24" spans="1:8" ht="16" x14ac:dyDescent="0.2">
      <c r="A24" s="19" t="s">
        <v>82</v>
      </c>
      <c r="B24" s="8"/>
      <c r="C24" s="8"/>
      <c r="D24" s="8"/>
      <c r="E24" s="8"/>
      <c r="F24" s="8"/>
      <c r="G24" s="8"/>
      <c r="H24" s="8"/>
    </row>
    <row r="25" spans="1:8" x14ac:dyDescent="0.2">
      <c r="A25" s="16" t="s">
        <v>83</v>
      </c>
      <c r="B25" s="8"/>
      <c r="C25" s="8"/>
      <c r="D25" s="8"/>
      <c r="E25" s="8"/>
      <c r="F25" s="8"/>
      <c r="G25" s="8"/>
      <c r="H25" s="8"/>
    </row>
    <row r="26" spans="1:8" x14ac:dyDescent="0.2">
      <c r="A26" s="8" t="s">
        <v>84</v>
      </c>
      <c r="B26" s="8"/>
      <c r="C26" s="8"/>
      <c r="D26" s="8"/>
      <c r="E26" s="8"/>
      <c r="F26" s="8"/>
      <c r="G26" s="8"/>
      <c r="H26" s="8"/>
    </row>
    <row r="27" spans="1:8" x14ac:dyDescent="0.2">
      <c r="A27" s="8" t="s">
        <v>85</v>
      </c>
      <c r="B27" s="8"/>
      <c r="C27" s="8"/>
      <c r="D27" s="8"/>
      <c r="E27" s="8"/>
      <c r="F27" s="8"/>
      <c r="G27" s="8"/>
      <c r="H27" s="8"/>
    </row>
    <row r="28" spans="1:8" x14ac:dyDescent="0.2">
      <c r="A28" s="8" t="s">
        <v>86</v>
      </c>
      <c r="B28" s="8"/>
      <c r="C28" s="8"/>
      <c r="D28" s="8"/>
      <c r="E28" s="8"/>
      <c r="F28" s="8"/>
      <c r="G28" s="8"/>
      <c r="H28" s="8"/>
    </row>
    <row r="29" spans="1:8" x14ac:dyDescent="0.2">
      <c r="A29" s="8" t="s">
        <v>87</v>
      </c>
      <c r="B29" s="8"/>
      <c r="C29" s="8"/>
      <c r="D29" s="8"/>
      <c r="E29" s="8"/>
      <c r="F29" s="8"/>
      <c r="G29" s="8"/>
      <c r="H29" s="8"/>
    </row>
    <row r="31" spans="1:8" ht="16" x14ac:dyDescent="0.2">
      <c r="A31" s="22" t="s">
        <v>88</v>
      </c>
      <c r="B31" s="8"/>
      <c r="C31" s="8"/>
      <c r="D31" s="8"/>
      <c r="E31" s="8"/>
      <c r="F31" s="8"/>
      <c r="G31" s="8"/>
      <c r="H31" s="8"/>
    </row>
    <row r="32" spans="1:8" x14ac:dyDescent="0.2">
      <c r="A32" s="16" t="s">
        <v>89</v>
      </c>
      <c r="B32" s="8"/>
      <c r="C32" s="8"/>
      <c r="D32" s="8"/>
      <c r="E32" s="8"/>
      <c r="F32" s="8"/>
      <c r="G32" s="8"/>
      <c r="H32" s="8"/>
    </row>
    <row r="33" spans="1:8" x14ac:dyDescent="0.2">
      <c r="A33" s="8" t="s">
        <v>90</v>
      </c>
      <c r="B33" s="8"/>
      <c r="C33" s="8"/>
      <c r="D33" s="8"/>
      <c r="E33" s="8"/>
      <c r="F33" s="8"/>
      <c r="G33" s="8"/>
      <c r="H33" s="8"/>
    </row>
    <row r="34" spans="1:8" x14ac:dyDescent="0.2">
      <c r="A34" s="8" t="s">
        <v>91</v>
      </c>
      <c r="B34" s="8"/>
      <c r="C34" s="8"/>
      <c r="D34" s="8"/>
      <c r="E34" s="8"/>
      <c r="F34" s="8"/>
      <c r="G34" s="8"/>
      <c r="H34" s="8"/>
    </row>
  </sheetData>
  <mergeCells count="15">
    <mergeCell ref="A1:H1"/>
    <mergeCell ref="A32:H32"/>
    <mergeCell ref="A27:H27"/>
    <mergeCell ref="A31:H31"/>
    <mergeCell ref="A34:H34"/>
    <mergeCell ref="A2:H2"/>
    <mergeCell ref="A24:H24"/>
    <mergeCell ref="A28:H28"/>
    <mergeCell ref="F4:H4"/>
    <mergeCell ref="A33:H33"/>
    <mergeCell ref="A26:H26"/>
    <mergeCell ref="F22:H22"/>
    <mergeCell ref="A29:H29"/>
    <mergeCell ref="A25:H25"/>
    <mergeCell ref="A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tabSelected="1" workbookViewId="0">
      <selection activeCell="A4" sqref="A4:D4"/>
    </sheetView>
  </sheetViews>
  <sheetFormatPr baseColWidth="10" defaultColWidth="8.83203125" defaultRowHeight="15" x14ac:dyDescent="0.2"/>
  <cols>
    <col min="1" max="1" width="28" customWidth="1"/>
    <col min="2" max="2" width="12" customWidth="1"/>
    <col min="3" max="3" width="18" customWidth="1"/>
    <col min="4" max="4" width="12" customWidth="1"/>
    <col min="6" max="6" width="28" customWidth="1"/>
    <col min="7" max="7" width="18" customWidth="1"/>
  </cols>
  <sheetData>
    <row r="1" spans="1:7" ht="19" x14ac:dyDescent="0.25">
      <c r="A1" s="21" t="s">
        <v>92</v>
      </c>
      <c r="B1" s="8"/>
      <c r="C1" s="8"/>
      <c r="D1" s="8"/>
      <c r="E1" s="8"/>
      <c r="F1" s="8"/>
      <c r="G1" s="8"/>
    </row>
    <row r="2" spans="1:7" x14ac:dyDescent="0.2">
      <c r="A2" s="18" t="s">
        <v>93</v>
      </c>
      <c r="B2" s="8"/>
      <c r="C2" s="8"/>
      <c r="D2" s="8"/>
      <c r="E2" s="8"/>
      <c r="F2" s="8"/>
      <c r="G2" s="8"/>
    </row>
    <row r="4" spans="1:7" ht="16" x14ac:dyDescent="0.2">
      <c r="A4" s="17" t="s">
        <v>151</v>
      </c>
      <c r="B4" s="8"/>
      <c r="C4" s="8"/>
      <c r="D4" s="8"/>
      <c r="F4" s="20" t="s">
        <v>150</v>
      </c>
      <c r="G4" s="8"/>
    </row>
    <row r="6" spans="1:7" x14ac:dyDescent="0.2">
      <c r="A6" s="3" t="s">
        <v>55</v>
      </c>
      <c r="B6" s="4">
        <v>300000</v>
      </c>
      <c r="C6" t="s">
        <v>56</v>
      </c>
      <c r="F6" s="3" t="s">
        <v>55</v>
      </c>
      <c r="G6" s="4">
        <f>B6</f>
        <v>300000</v>
      </c>
    </row>
    <row r="8" spans="1:7" x14ac:dyDescent="0.2">
      <c r="A8" s="5" t="s">
        <v>57</v>
      </c>
      <c r="B8" s="5" t="s">
        <v>58</v>
      </c>
      <c r="C8" s="5" t="s">
        <v>59</v>
      </c>
      <c r="F8" s="5" t="s">
        <v>57</v>
      </c>
      <c r="G8" s="5" t="s">
        <v>94</v>
      </c>
    </row>
    <row r="9" spans="1:7" x14ac:dyDescent="0.2">
      <c r="A9" t="s">
        <v>144</v>
      </c>
      <c r="B9" t="s">
        <v>63</v>
      </c>
      <c r="C9" s="4">
        <f>B6*0.5</f>
        <v>150000</v>
      </c>
      <c r="F9" s="25" t="s">
        <v>144</v>
      </c>
      <c r="G9" s="4"/>
    </row>
    <row r="10" spans="1:7" x14ac:dyDescent="0.2">
      <c r="A10" t="s">
        <v>145</v>
      </c>
      <c r="B10" t="s">
        <v>66</v>
      </c>
      <c r="C10" s="4">
        <f>B6*0.3</f>
        <v>90000</v>
      </c>
      <c r="F10" s="25" t="s">
        <v>145</v>
      </c>
      <c r="G10" s="4"/>
    </row>
    <row r="11" spans="1:7" x14ac:dyDescent="0.2">
      <c r="A11" t="s">
        <v>77</v>
      </c>
      <c r="B11" t="s">
        <v>68</v>
      </c>
      <c r="C11" s="4">
        <f>B6*0.2</f>
        <v>60000</v>
      </c>
      <c r="F11" s="25" t="s">
        <v>77</v>
      </c>
    </row>
    <row r="12" spans="1:7" x14ac:dyDescent="0.2">
      <c r="F12" t="s">
        <v>147</v>
      </c>
      <c r="G12" s="4">
        <v>50000</v>
      </c>
    </row>
    <row r="13" spans="1:7" x14ac:dyDescent="0.2">
      <c r="F13" t="s">
        <v>148</v>
      </c>
      <c r="G13" s="4">
        <f>C24</f>
        <v>25000</v>
      </c>
    </row>
    <row r="14" spans="1:7" ht="16" x14ac:dyDescent="0.2">
      <c r="A14" s="19" t="s">
        <v>95</v>
      </c>
      <c r="B14" s="8"/>
      <c r="C14" s="8"/>
      <c r="D14" s="8"/>
      <c r="F14" s="3" t="s">
        <v>149</v>
      </c>
      <c r="G14" s="4">
        <f>G12+G13</f>
        <v>75000</v>
      </c>
    </row>
    <row r="16" spans="1:7" x14ac:dyDescent="0.2">
      <c r="A16" s="24" t="s">
        <v>96</v>
      </c>
      <c r="B16" s="8"/>
      <c r="C16" s="8"/>
      <c r="D16" s="8"/>
      <c r="F16" s="3" t="s">
        <v>72</v>
      </c>
      <c r="G16" s="6">
        <f>G9+G10+G14</f>
        <v>75000</v>
      </c>
    </row>
    <row r="17" spans="1:7" x14ac:dyDescent="0.2">
      <c r="A17" s="3" t="s">
        <v>97</v>
      </c>
      <c r="C17" s="4">
        <v>50000</v>
      </c>
      <c r="D17" t="s">
        <v>56</v>
      </c>
    </row>
    <row r="18" spans="1:7" x14ac:dyDescent="0.2">
      <c r="A18" s="23" t="s">
        <v>98</v>
      </c>
      <c r="B18" s="8"/>
      <c r="C18" s="8"/>
      <c r="D18" s="8"/>
    </row>
    <row r="20" spans="1:7" x14ac:dyDescent="0.2">
      <c r="A20" s="24" t="s">
        <v>99</v>
      </c>
      <c r="B20" s="8"/>
      <c r="C20" s="8"/>
      <c r="D20" s="8"/>
    </row>
    <row r="21" spans="1:7" x14ac:dyDescent="0.2">
      <c r="A21" s="3" t="s">
        <v>100</v>
      </c>
      <c r="C21" t="s">
        <v>101</v>
      </c>
    </row>
    <row r="22" spans="1:7" x14ac:dyDescent="0.2">
      <c r="A22" t="s">
        <v>102</v>
      </c>
      <c r="C22" s="4">
        <v>150000</v>
      </c>
      <c r="D22" t="s">
        <v>56</v>
      </c>
    </row>
    <row r="23" spans="1:7" x14ac:dyDescent="0.2">
      <c r="A23" t="s">
        <v>103</v>
      </c>
      <c r="C23">
        <v>6</v>
      </c>
      <c r="D23" t="s">
        <v>104</v>
      </c>
    </row>
    <row r="24" spans="1:7" x14ac:dyDescent="0.2">
      <c r="A24" s="3" t="s">
        <v>105</v>
      </c>
      <c r="C24" s="4">
        <f>C22/C23</f>
        <v>25000</v>
      </c>
      <c r="D24" t="s">
        <v>56</v>
      </c>
    </row>
    <row r="27" spans="1:7" ht="16" x14ac:dyDescent="0.2">
      <c r="A27" s="19" t="s">
        <v>106</v>
      </c>
      <c r="B27" s="8"/>
      <c r="C27" s="8"/>
      <c r="D27" s="8"/>
      <c r="E27" s="8"/>
      <c r="F27" s="8"/>
      <c r="G27" s="8"/>
    </row>
    <row r="28" spans="1:7" x14ac:dyDescent="0.2">
      <c r="A28" s="8" t="s">
        <v>107</v>
      </c>
      <c r="B28" s="8"/>
      <c r="C28" s="8"/>
      <c r="D28" s="8"/>
      <c r="E28" s="8"/>
      <c r="F28" s="8"/>
      <c r="G28" s="8"/>
    </row>
    <row r="29" spans="1:7" x14ac:dyDescent="0.2">
      <c r="A29" s="8" t="s">
        <v>108</v>
      </c>
      <c r="B29" s="8"/>
      <c r="C29" s="8"/>
      <c r="D29" s="8"/>
      <c r="E29" s="8"/>
      <c r="F29" s="8"/>
      <c r="G29" s="8"/>
    </row>
    <row r="30" spans="1:7" x14ac:dyDescent="0.2">
      <c r="A30" s="8" t="s">
        <v>109</v>
      </c>
      <c r="B30" s="8"/>
      <c r="C30" s="8"/>
      <c r="D30" s="8"/>
      <c r="E30" s="8"/>
      <c r="F30" s="8"/>
      <c r="G30" s="8"/>
    </row>
    <row r="31" spans="1:7" x14ac:dyDescent="0.2">
      <c r="A31" s="8" t="s">
        <v>110</v>
      </c>
      <c r="B31" s="8"/>
      <c r="C31" s="8"/>
      <c r="D31" s="8"/>
      <c r="E31" s="8"/>
      <c r="F31" s="8"/>
      <c r="G31" s="8"/>
    </row>
  </sheetData>
  <mergeCells count="13">
    <mergeCell ref="F4:G4"/>
    <mergeCell ref="A18:D18"/>
    <mergeCell ref="A1:G1"/>
    <mergeCell ref="A27:G27"/>
    <mergeCell ref="A31:G31"/>
    <mergeCell ref="A4:D4"/>
    <mergeCell ref="A20:D20"/>
    <mergeCell ref="A30:G30"/>
    <mergeCell ref="A2:G2"/>
    <mergeCell ref="A29:G29"/>
    <mergeCell ref="A16:D16"/>
    <mergeCell ref="A28:G28"/>
    <mergeCell ref="A14:D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workbookViewId="0">
      <selection activeCell="F9" sqref="F9:F11"/>
    </sheetView>
  </sheetViews>
  <sheetFormatPr baseColWidth="10" defaultColWidth="8.83203125" defaultRowHeight="15" x14ac:dyDescent="0.2"/>
  <cols>
    <col min="1" max="1" width="32" customWidth="1"/>
    <col min="2" max="2" width="15" customWidth="1"/>
    <col min="3" max="3" width="18" customWidth="1"/>
    <col min="4" max="4" width="12" customWidth="1"/>
    <col min="6" max="6" width="32" customWidth="1"/>
    <col min="7" max="7" width="15" customWidth="1"/>
    <col min="8" max="8" width="18" customWidth="1"/>
  </cols>
  <sheetData>
    <row r="1" spans="1:8" ht="19" x14ac:dyDescent="0.25">
      <c r="A1" s="21" t="s">
        <v>111</v>
      </c>
      <c r="B1" s="8"/>
      <c r="C1" s="8"/>
      <c r="D1" s="8"/>
      <c r="E1" s="8"/>
      <c r="F1" s="8"/>
      <c r="G1" s="8"/>
      <c r="H1" s="8"/>
    </row>
    <row r="2" spans="1:8" x14ac:dyDescent="0.2">
      <c r="A2" s="18" t="s">
        <v>112</v>
      </c>
      <c r="B2" s="8"/>
      <c r="C2" s="8"/>
      <c r="D2" s="8"/>
      <c r="E2" s="8"/>
      <c r="F2" s="8"/>
      <c r="G2" s="8"/>
      <c r="H2" s="8"/>
    </row>
    <row r="4" spans="1:8" ht="16" x14ac:dyDescent="0.2">
      <c r="A4" s="17" t="s">
        <v>113</v>
      </c>
      <c r="B4" s="8"/>
      <c r="C4" s="8"/>
      <c r="D4" s="8"/>
      <c r="F4" s="20" t="s">
        <v>114</v>
      </c>
      <c r="G4" s="8"/>
      <c r="H4" s="8"/>
    </row>
    <row r="6" spans="1:8" x14ac:dyDescent="0.2">
      <c r="A6" s="3" t="s">
        <v>55</v>
      </c>
      <c r="B6" s="4">
        <v>300000</v>
      </c>
      <c r="C6" t="s">
        <v>56</v>
      </c>
      <c r="F6" s="3" t="s">
        <v>55</v>
      </c>
      <c r="G6" s="4">
        <v>300000</v>
      </c>
      <c r="H6" t="s">
        <v>56</v>
      </c>
    </row>
    <row r="8" spans="1:8" x14ac:dyDescent="0.2">
      <c r="A8" s="16" t="s">
        <v>115</v>
      </c>
      <c r="B8" s="8"/>
      <c r="C8" s="8"/>
      <c r="D8" s="8"/>
      <c r="F8" s="5" t="s">
        <v>57</v>
      </c>
      <c r="G8" s="5" t="s">
        <v>58</v>
      </c>
      <c r="H8" s="5" t="s">
        <v>59</v>
      </c>
    </row>
    <row r="9" spans="1:8" x14ac:dyDescent="0.2">
      <c r="A9" s="3" t="s">
        <v>116</v>
      </c>
      <c r="B9" s="4">
        <v>80000</v>
      </c>
      <c r="C9" t="s">
        <v>56</v>
      </c>
      <c r="F9" t="s">
        <v>144</v>
      </c>
      <c r="G9" t="s">
        <v>117</v>
      </c>
      <c r="H9" s="4">
        <f>G6*0.6</f>
        <v>180000</v>
      </c>
    </row>
    <row r="10" spans="1:8" x14ac:dyDescent="0.2">
      <c r="A10" t="s">
        <v>118</v>
      </c>
      <c r="B10" s="4">
        <v>50000</v>
      </c>
      <c r="F10" t="s">
        <v>145</v>
      </c>
      <c r="G10" t="s">
        <v>66</v>
      </c>
      <c r="H10" s="4">
        <f>G6*0.3</f>
        <v>90000</v>
      </c>
    </row>
    <row r="11" spans="1:8" x14ac:dyDescent="0.2">
      <c r="A11" t="s">
        <v>143</v>
      </c>
      <c r="B11" s="4">
        <v>20000</v>
      </c>
      <c r="F11" t="s">
        <v>77</v>
      </c>
      <c r="G11" t="s">
        <v>119</v>
      </c>
      <c r="H11" s="4">
        <f>G6*0.1</f>
        <v>30000</v>
      </c>
    </row>
    <row r="12" spans="1:8" x14ac:dyDescent="0.2">
      <c r="A12" t="s">
        <v>120</v>
      </c>
      <c r="B12" s="4">
        <v>10000</v>
      </c>
    </row>
    <row r="13" spans="1:8" x14ac:dyDescent="0.2">
      <c r="F13" s="23" t="s">
        <v>121</v>
      </c>
      <c r="G13" s="8"/>
      <c r="H13" s="8"/>
    </row>
    <row r="14" spans="1:8" x14ac:dyDescent="0.2">
      <c r="A14" s="16" t="s">
        <v>122</v>
      </c>
      <c r="B14" s="8"/>
      <c r="C14" s="8"/>
      <c r="D14" s="8"/>
    </row>
    <row r="15" spans="1:8" x14ac:dyDescent="0.2">
      <c r="A15" s="3" t="s">
        <v>123</v>
      </c>
      <c r="B15" s="4">
        <f>B6-B9</f>
        <v>220000</v>
      </c>
      <c r="C15" t="s">
        <v>56</v>
      </c>
    </row>
    <row r="17" spans="1:8" x14ac:dyDescent="0.2">
      <c r="A17" s="5" t="s">
        <v>57</v>
      </c>
      <c r="B17" s="5" t="s">
        <v>58</v>
      </c>
      <c r="C17" s="5" t="s">
        <v>59</v>
      </c>
    </row>
    <row r="18" spans="1:8" x14ac:dyDescent="0.2">
      <c r="A18" t="s">
        <v>144</v>
      </c>
      <c r="B18" t="s">
        <v>124</v>
      </c>
      <c r="C18" s="4">
        <f>B15*0.7</f>
        <v>154000</v>
      </c>
    </row>
    <row r="19" spans="1:8" x14ac:dyDescent="0.2">
      <c r="A19" t="s">
        <v>145</v>
      </c>
      <c r="B19" t="s">
        <v>66</v>
      </c>
      <c r="C19" s="4">
        <f>B15*0.3</f>
        <v>66000</v>
      </c>
    </row>
    <row r="22" spans="1:8" ht="16" x14ac:dyDescent="0.2">
      <c r="A22" s="19" t="s">
        <v>125</v>
      </c>
      <c r="B22" s="8"/>
      <c r="C22" s="8"/>
      <c r="D22" s="8"/>
      <c r="E22" s="8"/>
      <c r="F22" s="8"/>
      <c r="G22" s="8"/>
      <c r="H22" s="8"/>
    </row>
    <row r="23" spans="1:8" x14ac:dyDescent="0.2">
      <c r="A23" s="8" t="s">
        <v>126</v>
      </c>
      <c r="B23" s="8"/>
      <c r="C23" s="8"/>
      <c r="D23" s="8"/>
      <c r="E23" s="8"/>
      <c r="F23" s="8"/>
      <c r="G23" s="8"/>
      <c r="H23" s="8"/>
    </row>
    <row r="24" spans="1:8" x14ac:dyDescent="0.2">
      <c r="A24" s="8" t="s">
        <v>127</v>
      </c>
      <c r="B24" s="8"/>
      <c r="C24" s="8"/>
      <c r="D24" s="8"/>
      <c r="E24" s="8"/>
      <c r="F24" s="8"/>
      <c r="G24" s="8"/>
      <c r="H24" s="8"/>
    </row>
    <row r="25" spans="1:8" x14ac:dyDescent="0.2">
      <c r="A25" s="8" t="s">
        <v>128</v>
      </c>
      <c r="B25" s="8"/>
      <c r="C25" s="8"/>
      <c r="D25" s="8"/>
      <c r="E25" s="8"/>
      <c r="F25" s="8"/>
      <c r="G25" s="8"/>
      <c r="H25" s="8"/>
    </row>
    <row r="26" spans="1:8" x14ac:dyDescent="0.2">
      <c r="A26" s="8" t="s">
        <v>129</v>
      </c>
      <c r="B26" s="8"/>
      <c r="C26" s="8"/>
      <c r="D26" s="8"/>
      <c r="E26" s="8"/>
      <c r="F26" s="8"/>
      <c r="G26" s="8"/>
      <c r="H26" s="8"/>
    </row>
    <row r="28" spans="1:8" ht="16" x14ac:dyDescent="0.2">
      <c r="A28" s="22" t="s">
        <v>130</v>
      </c>
      <c r="B28" s="8"/>
      <c r="C28" s="8"/>
      <c r="D28" s="8"/>
      <c r="E28" s="8"/>
      <c r="F28" s="8"/>
      <c r="G28" s="8"/>
      <c r="H28" s="8"/>
    </row>
    <row r="30" spans="1:8" x14ac:dyDescent="0.2">
      <c r="A30" s="16" t="s">
        <v>131</v>
      </c>
      <c r="B30" s="8"/>
      <c r="C30" s="8"/>
      <c r="D30" s="8"/>
      <c r="E30" s="8"/>
      <c r="F30" s="8"/>
      <c r="G30" s="8"/>
      <c r="H30" s="8"/>
    </row>
    <row r="31" spans="1:8" x14ac:dyDescent="0.2">
      <c r="A31" s="8" t="s">
        <v>132</v>
      </c>
      <c r="B31" s="8"/>
      <c r="C31" s="8"/>
      <c r="D31" s="8"/>
      <c r="E31" s="8"/>
      <c r="F31" s="8"/>
      <c r="G31" s="8"/>
      <c r="H31" s="8"/>
    </row>
    <row r="32" spans="1:8" x14ac:dyDescent="0.2">
      <c r="A32" s="8" t="s">
        <v>133</v>
      </c>
      <c r="B32" s="8"/>
      <c r="C32" s="8"/>
      <c r="D32" s="8"/>
      <c r="E32" s="8"/>
      <c r="F32" s="8"/>
      <c r="G32" s="8"/>
      <c r="H32" s="8"/>
    </row>
    <row r="33" spans="1:8" x14ac:dyDescent="0.2">
      <c r="A33" s="8" t="s">
        <v>134</v>
      </c>
      <c r="B33" s="8"/>
      <c r="C33" s="8"/>
      <c r="D33" s="8"/>
      <c r="E33" s="8"/>
      <c r="F33" s="8"/>
      <c r="G33" s="8"/>
      <c r="H33" s="8"/>
    </row>
    <row r="35" spans="1:8" x14ac:dyDescent="0.2">
      <c r="A35" s="16" t="s">
        <v>135</v>
      </c>
      <c r="B35" s="8"/>
      <c r="C35" s="8"/>
      <c r="D35" s="8"/>
      <c r="E35" s="8"/>
      <c r="F35" s="8"/>
      <c r="G35" s="8"/>
      <c r="H35" s="8"/>
    </row>
    <row r="36" spans="1:8" x14ac:dyDescent="0.2">
      <c r="A36" s="8" t="s">
        <v>136</v>
      </c>
      <c r="B36" s="8"/>
      <c r="C36" s="8"/>
      <c r="D36" s="8"/>
      <c r="E36" s="8"/>
      <c r="F36" s="8"/>
      <c r="G36" s="8"/>
      <c r="H36" s="8"/>
    </row>
    <row r="37" spans="1:8" x14ac:dyDescent="0.2">
      <c r="A37" s="8" t="s">
        <v>137</v>
      </c>
      <c r="B37" s="8"/>
      <c r="C37" s="8"/>
      <c r="D37" s="8"/>
      <c r="E37" s="8"/>
      <c r="F37" s="8"/>
      <c r="G37" s="8"/>
      <c r="H37" s="8"/>
    </row>
    <row r="39" spans="1:8" x14ac:dyDescent="0.2">
      <c r="A39" s="16" t="s">
        <v>138</v>
      </c>
      <c r="B39" s="8"/>
      <c r="C39" s="8"/>
      <c r="D39" s="8"/>
      <c r="E39" s="8"/>
      <c r="F39" s="8"/>
      <c r="G39" s="8"/>
      <c r="H39" s="8"/>
    </row>
    <row r="40" spans="1:8" x14ac:dyDescent="0.2">
      <c r="A40" s="8" t="s">
        <v>139</v>
      </c>
      <c r="B40" s="8"/>
      <c r="C40" s="8"/>
      <c r="D40" s="8"/>
      <c r="E40" s="8"/>
      <c r="F40" s="8"/>
      <c r="G40" s="8"/>
      <c r="H40" s="8"/>
    </row>
    <row r="41" spans="1:8" x14ac:dyDescent="0.2">
      <c r="A41" s="8" t="s">
        <v>140</v>
      </c>
      <c r="B41" s="8"/>
      <c r="C41" s="8"/>
      <c r="D41" s="8"/>
      <c r="E41" s="8"/>
      <c r="F41" s="8"/>
      <c r="G41" s="8"/>
      <c r="H41" s="8"/>
    </row>
    <row r="42" spans="1:8" x14ac:dyDescent="0.2">
      <c r="A42" s="8" t="s">
        <v>141</v>
      </c>
      <c r="B42" s="8"/>
      <c r="C42" s="8"/>
      <c r="D42" s="8"/>
      <c r="E42" s="8"/>
      <c r="F42" s="8"/>
      <c r="G42" s="8"/>
      <c r="H42" s="8"/>
    </row>
  </sheetData>
  <mergeCells count="24">
    <mergeCell ref="A42:H42"/>
    <mergeCell ref="F4:H4"/>
    <mergeCell ref="A33:H33"/>
    <mergeCell ref="A23:H23"/>
    <mergeCell ref="A32:H32"/>
    <mergeCell ref="A22:H22"/>
    <mergeCell ref="A35:H35"/>
    <mergeCell ref="A28:H28"/>
    <mergeCell ref="A31:H31"/>
    <mergeCell ref="A14:D14"/>
    <mergeCell ref="A40:H40"/>
    <mergeCell ref="A1:H1"/>
    <mergeCell ref="F13:H13"/>
    <mergeCell ref="A25:H25"/>
    <mergeCell ref="A41:H41"/>
    <mergeCell ref="A37:H37"/>
    <mergeCell ref="A26:H26"/>
    <mergeCell ref="A2:H2"/>
    <mergeCell ref="A30:H30"/>
    <mergeCell ref="A8:D8"/>
    <mergeCell ref="A39:H39"/>
    <mergeCell ref="A4:D4"/>
    <mergeCell ref="A24:H24"/>
    <mergeCell ref="A36:H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Ուղեցույց</vt:lpstr>
      <vt:lpstr>A - Բյուջեի Duel</vt:lpstr>
      <vt:lpstr>B - Շոկ-քարտեր</vt:lpstr>
      <vt:lpstr>C - Pay-Yourself-First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Goharik Tigranyan</cp:lastModifiedBy>
  <dcterms:created xsi:type="dcterms:W3CDTF">2025-11-04T18:36:03Z</dcterms:created>
  <dcterms:modified xsi:type="dcterms:W3CDTF">2025-11-04T19:43:01Z</dcterms:modified>
</cp:coreProperties>
</file>